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15345" windowHeight="4470" xr2:uid="{00000000-000D-0000-FFFF-FFFF00000000}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89" i="1" l="1"/>
  <c r="M81" i="1" l="1"/>
  <c r="M47" i="1"/>
  <c r="M110" i="1" l="1"/>
  <c r="M124" i="1"/>
  <c r="M123" i="1"/>
  <c r="M25" i="1" l="1"/>
  <c r="M9" i="1"/>
  <c r="O122" i="1" l="1"/>
  <c r="O117" i="1"/>
  <c r="M103" i="1"/>
  <c r="O101" i="1" s="1"/>
  <c r="O97" i="1"/>
  <c r="M70" i="1"/>
  <c r="M64" i="1"/>
  <c r="O59" i="1"/>
  <c r="M54" i="1"/>
  <c r="O52" i="1" s="1"/>
  <c r="M39" i="1"/>
  <c r="M35" i="1"/>
  <c r="O20" i="1"/>
  <c r="M15" i="1"/>
  <c r="O116" i="1" l="1"/>
  <c r="O63" i="1"/>
  <c r="O34" i="1"/>
  <c r="O79" i="1"/>
  <c r="O6" i="1"/>
  <c r="O100" i="1" l="1"/>
  <c r="O51" i="1"/>
  <c r="O121" i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<sst xmlns="http://schemas.openxmlformats.org/spreadsheetml/2006/main" count="184" uniqueCount="160">
  <si>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</si>
  <si>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</si>
  <si>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</si>
  <si>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</si>
  <si>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</si>
  <si>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</si>
  <si>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</si>
  <si>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</si>
  <si>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</si>
  <si>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</si>
  <si>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</si>
  <si>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</si>
  <si>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</si>
  <si>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</si>
  <si>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</si>
  <si>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</si>
  <si>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</si>
  <si>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</si>
  <si>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</si>
  <si>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</si>
  <si>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</si>
  <si>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</si>
  <si>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</si>
  <si>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</si>
  <si>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</si>
  <si>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</si>
  <si>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</si>
  <si>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</si>
  <si>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</si>
  <si>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</si>
  <si>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</si>
  <si>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</si>
  <si>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</si>
  <si>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</si>
  <si>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</si>
  <si>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</si>
  <si>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</si>
  <si>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</si>
  <si>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</si>
  <si>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</si>
  <si>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</si>
  <si>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</si>
  <si>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</si>
  <si>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</si>
  <si>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</si>
  <si>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</si>
  <si>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</si>
  <si>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</si>
  <si>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</si>
  <si>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</si>
  <si>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</si>
  <si>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</si>
  <si>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</si>
  <si>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</si>
  <si>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</si>
  <si>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</si>
  <si>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</si>
  <si>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</si>
  <si>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</si>
  <si>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</si>
  <si>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</si>
  <si>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</si>
  <si>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</si>
  <si>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</si>
  <si>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</si>
  <si>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</si>
  <si>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</si>
  <si>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</si>
  <si>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</si>
  <si>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</si>
  <si>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</si>
  <si>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</si>
  <si>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</si>
  <si>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</si>
  <si>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</si>
  <si>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</si>
  <si>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</si>
  <si>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</si>
  <si>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</si>
  <si>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</si>
  <si>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</si>
  <si>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</si>
  <si>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</si>
  <si>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</si>
  <si>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</si>
  <si>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</si>
  <si>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</si>
  <si>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</si>
  <si>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</si>
  <si>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</si>
  <si>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</si>
  <si>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</si>
  <si>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</si>
  <si>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</si>
  <si>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</si>
  <si>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</si>
  <si>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</si>
  <si>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</si>
  <si>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</si>
  <si>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</si>
  <si>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</si>
  <si>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</si>
  <si>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</si>
  <si>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</si>
  <si>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</si>
  <si>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</si>
  <si>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</si>
  <si>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</si>
  <si>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</si>
  <si>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</si>
  <si>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</si>
  <si>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>BALANCE GENERAL AL 31  DE JULIO 2017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</si>
  <si>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</si>
  <si>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</si>
  <si>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ESTADO DE RESULTADOS  DEL 01 DE ENERO  AL 31 DE JULIO  DE 2017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</si>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</sst>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19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43" fontId="19" fillId="0" borderId="0" xfId="1" applyFont="1"/>
    <xf numFmtId="43" fontId="18" fillId="0" borderId="0" xfId="1" applyFont="1" applyAlignment="1">
      <alignment wrapText="1"/>
    </xf>
    <xf numFmtId="43" fontId="19" fillId="0" borderId="10" xfId="1" applyFont="1" applyBorder="1" applyAlignment="1">
      <alignment wrapText="1"/>
    </xf>
    <xf numFmtId="43" fontId="19" fillId="0" borderId="0" xfId="1" applyFont="1" applyBorder="1" applyAlignment="1">
      <alignment wrapText="1"/>
    </xf>
    <xf numFmtId="43" fontId="19" fillId="0" borderId="10" xfId="1" applyFont="1" applyBorder="1"/>
    <xf numFmtId="43" fontId="18" fillId="0" borderId="11" xfId="1" applyFont="1" applyBorder="1" applyAlignment="1">
      <alignment wrapText="1"/>
    </xf>
    <xf numFmtId="43" fontId="18" fillId="0" borderId="10" xfId="1" applyFont="1" applyBorder="1" applyAlignment="1">
      <alignment wrapText="1"/>
    </xf>
    <xf numFmtId="0" fontId="21" fillId="0" borderId="0" xfId="43" applyFont="1" applyAlignment="1">
      <alignment vertical="center"/>
    </xf>
    <xf numFmtId="0" fontId="19" fillId="0" borderId="0" xfId="0" applyFont="1" applyAlignment="1">
      <alignment wrapText="1"/>
    </xf>
    <xf numFmtId="43" fontId="19" fillId="0" borderId="0" xfId="1" applyFont="1" applyFill="1" applyBorder="1" applyAlignment="1">
      <alignment wrapText="1"/>
    </xf>
    <xf numFmtId="0" fontId="23" fillId="0" borderId="0" xfId="0" applyFont="1" applyFill="1"/>
    <xf numFmtId="43" fontId="23" fillId="0" borderId="0" xfId="1" applyFont="1" applyFill="1"/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wrapText="1" indent="2"/>
    </xf>
    <xf numFmtId="43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43" fontId="0" fillId="0" borderId="0" xfId="1" applyFont="1" applyAlignment="1"/>
    <xf numFmtId="0" fontId="22" fillId="0" borderId="0" xfId="0" applyFont="1" applyAlignment="1">
      <alignment horizontal="left" wrapText="1"/>
    </xf>
    <xf numFmtId="43" fontId="16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10" xfId="1" applyFont="1" applyBorder="1" applyAlignment="1">
      <alignment wrapText="1"/>
    </xf>
    <xf numFmtId="43" fontId="0" fillId="0" borderId="0" xfId="1" applyFont="1" applyBorder="1"/>
    <xf numFmtId="0" fontId="0" fillId="0" borderId="0" xfId="0" applyAlignment="1">
      <alignment horizontal="left" wrapText="1" indent="2"/>
    </xf>
    <xf numFmtId="43" fontId="16" fillId="0" borderId="11" xfId="1" applyFont="1" applyBorder="1" applyAlignment="1">
      <alignment wrapText="1"/>
    </xf>
    <xf numFmtId="43" fontId="0" fillId="0" borderId="0" xfId="1" applyFont="1" applyBorder="1" applyAlignment="1">
      <alignment wrapText="1"/>
    </xf>
    <xf numFmtId="43" fontId="16" fillId="0" borderId="10" xfId="1" applyFont="1" applyBorder="1" applyAlignment="1">
      <alignment wrapText="1"/>
    </xf>
    <xf numFmtId="43" fontId="0" fillId="0" borderId="10" xfId="1" applyFont="1" applyBorder="1"/>
    <xf numFmtId="43" fontId="24" fillId="0" borderId="12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30"/>
  <sheetViews>
    <sheetView showGridLines="0" tabSelected="1" workbookViewId="0">
      <selection activeCell="Q124" sqref="Q124"/>
    </sheetView>
  </sheetViews>
  <sheetFormatPr baseColWidth="10" defaultRowHeight="15" x14ac:dyDescent="0.25"/>
  <cols>
    <col min="1" max="1" width="2.42578125" customWidth="1"/>
    <col min="2" max="2" width="2.140625" customWidth="1"/>
    <col min="7" max="7" width="6.28515625" customWidth="1"/>
    <col min="8" max="11" width="0" hidden="1" customWidth="1"/>
    <col min="12" max="12" width="9.7109375" style="2" bestFit="1" customWidth="1"/>
    <col min="13" max="13" width="12.140625" style="2" bestFit="1" customWidth="1"/>
    <col min="14" max="14" width="2.28515625" style="2" customWidth="1"/>
    <col min="15" max="15" width="12.42578125" style="2" customWidth="1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3"/>
      <c r="N1" s="3"/>
      <c r="O1" s="3"/>
      <c r="P1" s="1"/>
      <c r="Q1" s="1"/>
      <c r="R1" s="1"/>
      <c r="S1" s="1"/>
      <c r="T1" s="1"/>
    </row>
    <row r="2" spans="1:20" ht="15" customHeight="1" x14ac:dyDescent="0.25">
      <c r="A2" s="20" t="s">
        <v>111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3"/>
      <c r="N2" s="3"/>
      <c r="O2" s="3"/>
      <c r="P2" s="1"/>
      <c r="Q2" s="1"/>
      <c r="R2" s="1"/>
      <c r="S2" s="1"/>
      <c r="T2" s="1"/>
    </row>
    <row r="3" spans="1:2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3"/>
      <c r="N3" s="3"/>
      <c r="O3" s="3"/>
      <c r="P3" s="1"/>
      <c r="Q3" s="1"/>
      <c r="R3" s="1"/>
      <c r="S3" s="1"/>
      <c r="T3" s="1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2" t="s">
        <v>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6"/>
      <c r="M5" s="6"/>
      <c r="N5" s="6"/>
      <c r="O5" s="6"/>
    </row>
    <row r="6" spans="1:20" ht="1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3"/>
      <c r="M6" s="3"/>
      <c r="N6" s="3"/>
      <c r="O6" s="7">
        <f>SUM(M7:M20)</f>
        <v>65234.2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3">
        <v>17288.5</v>
      </c>
      <c r="N7" s="3"/>
      <c r="O7" s="6"/>
    </row>
    <row r="8" spans="1:20" ht="15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3">
        <v>499.7</v>
      </c>
      <c r="N8" s="3"/>
      <c r="O8" s="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9">
        <f>+L10+L11</f>
        <v>6047</v>
      </c>
      <c r="N9" s="9"/>
      <c r="O9" s="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3">
        <v>3047</v>
      </c>
      <c r="M10" s="6"/>
      <c r="N10" s="6"/>
      <c r="O10" s="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8">
        <v>3000</v>
      </c>
      <c r="M11" s="6"/>
      <c r="N11" s="6"/>
      <c r="O11" s="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3">
        <v>0</v>
      </c>
      <c r="M12" s="6"/>
      <c r="N12" s="6"/>
      <c r="O12" s="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3">
        <v>0</v>
      </c>
      <c r="M13" s="6"/>
      <c r="N13" s="6"/>
      <c r="O13" s="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3">
        <v>0</v>
      </c>
      <c r="M14" s="6"/>
      <c r="N14" s="6"/>
      <c r="O14" s="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">
        <f>+L16+L17+L18+L19</f>
        <v>41399</v>
      </c>
      <c r="N15" s="3"/>
      <c r="O15" s="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3">
        <v>4051</v>
      </c>
      <c r="M16" s="6"/>
      <c r="N16" s="6"/>
      <c r="O16" s="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3">
        <v>37392.9</v>
      </c>
      <c r="M17" s="6"/>
      <c r="N17" s="6"/>
      <c r="O17" s="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3">
        <v>2366</v>
      </c>
      <c r="M18" s="6"/>
      <c r="N18" s="6"/>
      <c r="O18" s="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8">
        <v>-2410.9</v>
      </c>
      <c r="M19" s="6"/>
      <c r="N19" s="6"/>
      <c r="O19" s="6"/>
    </row>
    <row r="20" spans="1:16" ht="15" customHeight="1" x14ac:dyDescent="0.25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3"/>
      <c r="M20" s="3"/>
      <c r="N20" s="3"/>
      <c r="O20" s="7">
        <f>SUM(M21:M34)</f>
        <v>1395.5</v>
      </c>
      <c r="P20" s="1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">
        <v>0</v>
      </c>
      <c r="N21" s="3"/>
      <c r="O21" s="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">
        <v>205.6</v>
      </c>
      <c r="N22" s="3"/>
      <c r="O22" s="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">
        <v>23.9</v>
      </c>
      <c r="N23" s="3"/>
      <c r="O23" s="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>
        <v>769.7</v>
      </c>
      <c r="N24" s="3"/>
      <c r="O24" s="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9">
        <f>+L26+L27+L28+L29+L30+L31</f>
        <v>449.2</v>
      </c>
      <c r="N25" s="9"/>
      <c r="O25" s="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3">
        <v>0</v>
      </c>
      <c r="M26" s="6"/>
      <c r="N26" s="6"/>
      <c r="O26" s="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3">
        <v>0</v>
      </c>
      <c r="M27" s="6"/>
      <c r="N27" s="6"/>
      <c r="O27" s="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3">
        <v>37.6</v>
      </c>
      <c r="M28" s="6"/>
      <c r="N28" s="6"/>
      <c r="O28" s="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3">
        <v>65.400000000000006</v>
      </c>
      <c r="M29" s="6"/>
      <c r="N29" s="6"/>
      <c r="O29" s="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3">
        <v>2</v>
      </c>
      <c r="M30" s="6"/>
      <c r="N30" s="6"/>
      <c r="O30" s="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8">
        <v>344.2</v>
      </c>
      <c r="M31" s="6"/>
      <c r="N31" s="6"/>
      <c r="O31" s="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8">
        <v>-52.9</v>
      </c>
      <c r="N32" s="3"/>
      <c r="O32" s="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">
        <v>0</v>
      </c>
      <c r="N33" s="3"/>
      <c r="O33" s="6"/>
    </row>
    <row r="34" spans="1:16" ht="21" customHeight="1" x14ac:dyDescent="0.25">
      <c r="A34" s="2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3"/>
      <c r="M34" s="3"/>
      <c r="N34" s="3"/>
      <c r="O34" s="7">
        <f>SUM(M35:M51)</f>
        <v>407.59999999999985</v>
      </c>
      <c r="P34" s="1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">
        <f>+L36+L37+L38</f>
        <v>0</v>
      </c>
      <c r="N35" s="3"/>
      <c r="O35" s="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3">
        <v>0</v>
      </c>
      <c r="M36" s="6"/>
      <c r="N36" s="6"/>
      <c r="O36" s="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3">
        <v>0</v>
      </c>
      <c r="M37" s="6"/>
      <c r="N37" s="6"/>
      <c r="O37" s="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3">
        <v>0</v>
      </c>
      <c r="M38" s="6"/>
      <c r="N38" s="6"/>
      <c r="O38" s="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">
        <f>+L40+L41+L42+L43+L44+L45+L46</f>
        <v>335.89999999999986</v>
      </c>
      <c r="N39" s="3"/>
      <c r="O39" s="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3">
        <v>0</v>
      </c>
      <c r="M40" s="6"/>
      <c r="N40" s="6"/>
      <c r="O40" s="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3">
        <v>1115.0999999999999</v>
      </c>
      <c r="M41" s="6"/>
      <c r="N41" s="6"/>
      <c r="O41" s="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3">
        <v>183</v>
      </c>
      <c r="M42" s="6"/>
      <c r="N42" s="6"/>
      <c r="O42" s="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3">
        <v>302</v>
      </c>
      <c r="M43" s="6"/>
      <c r="N43" s="6"/>
      <c r="O43" s="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3">
        <v>47.1</v>
      </c>
      <c r="M44" s="6"/>
      <c r="N44" s="6"/>
      <c r="O44" s="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3">
        <v>2.4</v>
      </c>
      <c r="M45" s="6"/>
      <c r="N45" s="6"/>
      <c r="O45" s="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8">
        <v>-1313.7</v>
      </c>
      <c r="M46" s="6"/>
      <c r="N46" s="6"/>
      <c r="O46" s="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8">
        <f>+L48+L49+L50</f>
        <v>71.7</v>
      </c>
      <c r="N47" s="9"/>
      <c r="O47" s="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8">
        <v>71.7</v>
      </c>
      <c r="M48" s="6"/>
      <c r="N48" s="6"/>
      <c r="O48" s="10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3">
        <v>0</v>
      </c>
      <c r="M49" s="6"/>
      <c r="N49" s="6"/>
      <c r="O49" s="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3">
        <v>0</v>
      </c>
      <c r="M50" s="6"/>
      <c r="N50" s="6"/>
      <c r="O50" s="6"/>
    </row>
    <row r="51" spans="1:16" ht="15" customHeight="1" thickBot="1" x14ac:dyDescent="0.3">
      <c r="A51" s="22" t="s">
        <v>46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3"/>
      <c r="M51" s="3"/>
      <c r="N51" s="3"/>
      <c r="O51" s="11">
        <f>SUM(O6+O20+O34)</f>
        <v>67037.3</v>
      </c>
    </row>
    <row r="52" spans="1:16" ht="15" hidden="1" customHeight="1" x14ac:dyDescent="0.25">
      <c r="A52" s="22" t="s">
        <v>47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3"/>
      <c r="M52" s="3"/>
      <c r="N52" s="3"/>
      <c r="O52" s="7">
        <f>SUM(M53:M59)</f>
        <v>0</v>
      </c>
      <c r="P52" s="1"/>
    </row>
    <row r="53" spans="1:16" ht="15" hidden="1" customHeight="1" x14ac:dyDescent="0.25">
      <c r="A53" s="4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">
        <v>0</v>
      </c>
      <c r="N53" s="3"/>
      <c r="O53" s="6"/>
    </row>
    <row r="54" spans="1:16" ht="15" hidden="1" customHeight="1" x14ac:dyDescent="0.25">
      <c r="A54" s="4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">
        <f>+L55</f>
        <v>0</v>
      </c>
      <c r="N54" s="3"/>
      <c r="O54" s="6"/>
    </row>
    <row r="55" spans="1:16" ht="15" hidden="1" customHeight="1" x14ac:dyDescent="0.25">
      <c r="A55" s="4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">
        <v>0</v>
      </c>
      <c r="N55" s="3"/>
      <c r="O55" s="6"/>
    </row>
    <row r="56" spans="1:16" ht="15" hidden="1" customHeight="1" x14ac:dyDescent="0.25">
      <c r="A56" s="4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">
        <v>0</v>
      </c>
      <c r="N56" s="3"/>
      <c r="O56" s="6"/>
    </row>
    <row r="57" spans="1:16" ht="15" hidden="1" customHeight="1" x14ac:dyDescent="0.25">
      <c r="A57" s="4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3">
        <v>0</v>
      </c>
      <c r="N57" s="3"/>
      <c r="O57" s="6"/>
    </row>
    <row r="58" spans="1:16" ht="15" hidden="1" customHeight="1" x14ac:dyDescent="0.25">
      <c r="A58" s="4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3">
        <v>0</v>
      </c>
      <c r="N58" s="3"/>
      <c r="O58" s="6"/>
    </row>
    <row r="59" spans="1:16" ht="20.25" customHeight="1" thickTop="1" x14ac:dyDescent="0.25">
      <c r="A59" s="22" t="s">
        <v>52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3"/>
      <c r="M59" s="3"/>
      <c r="N59" s="3"/>
      <c r="O59" s="7">
        <f>SUM(M60:M62)</f>
        <v>9848.9000000000015</v>
      </c>
      <c r="P59" s="1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3">
        <v>488.7</v>
      </c>
      <c r="N60" s="3"/>
      <c r="O60" s="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8">
        <v>9360.2000000000007</v>
      </c>
      <c r="N61" s="9"/>
      <c r="O61" s="6"/>
    </row>
    <row r="62" spans="1:16" ht="15" customHeight="1" x14ac:dyDescent="0.25">
      <c r="A62" s="22" t="s">
        <v>55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6"/>
      <c r="M62" s="6"/>
      <c r="N62" s="6"/>
      <c r="O62" s="6"/>
    </row>
    <row r="63" spans="1:16" ht="18" customHeight="1" x14ac:dyDescent="0.25">
      <c r="A63" s="22" t="s">
        <v>56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3"/>
      <c r="M63" s="3"/>
      <c r="N63" s="3"/>
      <c r="O63" s="7">
        <f>SUM(M64:M79)</f>
        <v>50650.7</v>
      </c>
      <c r="P63" s="1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3">
        <f>+L65+L66+L67+L68+L69</f>
        <v>49605.7</v>
      </c>
      <c r="N64" s="3"/>
      <c r="O64" s="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3">
        <v>2505.1</v>
      </c>
      <c r="M65" s="6"/>
      <c r="N65" s="6"/>
      <c r="O65" s="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3">
        <v>3579.9</v>
      </c>
      <c r="M66" s="6"/>
      <c r="N66" s="6"/>
      <c r="O66" s="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3">
        <v>32237.200000000001</v>
      </c>
      <c r="M67" s="6"/>
      <c r="N67" s="6"/>
      <c r="O67" s="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3">
        <v>10337.5</v>
      </c>
      <c r="M68" s="6"/>
      <c r="N68" s="6"/>
      <c r="O68" s="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8">
        <v>946</v>
      </c>
      <c r="M69" s="6"/>
      <c r="N69" s="6"/>
      <c r="O69" s="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3">
        <f>+L71+L72+L73</f>
        <v>332.3</v>
      </c>
      <c r="N70" s="3"/>
      <c r="O70" s="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3">
        <v>0</v>
      </c>
      <c r="M71" s="6"/>
      <c r="N71" s="6"/>
      <c r="O71" s="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3">
        <v>332.3</v>
      </c>
      <c r="M72" s="6"/>
      <c r="N72" s="6"/>
      <c r="O72" s="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3">
        <v>0</v>
      </c>
      <c r="M73" s="6"/>
      <c r="N73" s="6"/>
      <c r="O73" s="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">
        <v>712.7</v>
      </c>
      <c r="N74" s="3"/>
      <c r="O74" s="6"/>
    </row>
    <row r="75" spans="1:16" ht="15" hidden="1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9">
        <v>0</v>
      </c>
      <c r="N75" s="3"/>
      <c r="O75" s="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8">
        <v>0</v>
      </c>
      <c r="N76" s="9"/>
      <c r="O76" s="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3">
        <v>0</v>
      </c>
      <c r="N77" s="3"/>
      <c r="O77" s="6"/>
    </row>
    <row r="78" spans="1:16" ht="1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"/>
      <c r="N78" s="3"/>
      <c r="O78" s="6"/>
    </row>
    <row r="79" spans="1:16" ht="15" customHeight="1" x14ac:dyDescent="0.25">
      <c r="A79" s="22" t="s">
        <v>68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3"/>
      <c r="M79" s="3"/>
      <c r="N79" s="3"/>
      <c r="O79" s="7">
        <f>SUM(M80:M97)</f>
        <v>992.09999999999991</v>
      </c>
      <c r="P79" s="1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3">
        <v>0</v>
      </c>
      <c r="N80" s="3"/>
      <c r="O80" s="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3">
        <f>+L82+L83+L84+L85+L86+L88+L87</f>
        <v>594.19999999999993</v>
      </c>
      <c r="N81" s="3"/>
      <c r="O81" s="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3">
        <v>8.6</v>
      </c>
      <c r="M82" s="6"/>
      <c r="N82" s="6"/>
      <c r="O82" s="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3">
        <v>0</v>
      </c>
      <c r="M83" s="6"/>
      <c r="N83" s="6"/>
      <c r="O83" s="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3">
        <v>170.5</v>
      </c>
      <c r="M84" s="6"/>
      <c r="N84" s="6"/>
      <c r="O84" s="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3">
        <v>232.2</v>
      </c>
      <c r="M85" s="6"/>
      <c r="N85" s="6"/>
      <c r="O85" s="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3">
        <v>42.4</v>
      </c>
      <c r="M86" s="6"/>
      <c r="N86" s="6"/>
      <c r="O86" s="6"/>
    </row>
    <row r="87" spans="1:15" ht="15" customHeight="1" x14ac:dyDescent="0.25">
      <c r="A87" s="18"/>
      <c r="B87" s="18"/>
      <c r="C87" s="19" t="s">
        <v>110</v>
      </c>
      <c r="D87" s="19"/>
      <c r="E87" s="19"/>
      <c r="F87" s="19"/>
      <c r="G87" s="19"/>
      <c r="H87" s="19"/>
      <c r="I87" s="19"/>
      <c r="J87" s="19"/>
      <c r="K87" s="19"/>
      <c r="L87" s="3">
        <v>22.5</v>
      </c>
      <c r="M87" s="6"/>
      <c r="N87" s="6"/>
      <c r="O87" s="6"/>
    </row>
    <row r="88" spans="1:15" ht="15" customHeight="1" x14ac:dyDescent="0.25">
      <c r="A88" s="4"/>
      <c r="B88" s="4"/>
      <c r="C88" s="19" t="s">
        <v>26</v>
      </c>
      <c r="D88" s="19"/>
      <c r="E88" s="19"/>
      <c r="F88" s="19"/>
      <c r="G88" s="19"/>
      <c r="H88" s="19"/>
      <c r="I88" s="19"/>
      <c r="J88" s="19"/>
      <c r="K88" s="19"/>
      <c r="L88" s="8">
        <v>118</v>
      </c>
      <c r="M88" s="6"/>
      <c r="N88" s="6"/>
      <c r="O88" s="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3">
        <f>+L90+L91+L92+L94+L93</f>
        <v>60.800000000000004</v>
      </c>
      <c r="N89" s="3"/>
      <c r="O89" s="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3">
        <v>38.1</v>
      </c>
      <c r="M90" s="6"/>
      <c r="N90" s="6"/>
      <c r="O90" s="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3">
        <v>4.5</v>
      </c>
      <c r="M91" s="6"/>
      <c r="N91" s="6"/>
      <c r="O91" s="6"/>
    </row>
    <row r="92" spans="1:15" ht="15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9">
        <v>12.3</v>
      </c>
      <c r="M92" s="6"/>
      <c r="N92" s="6"/>
      <c r="O92" s="6"/>
    </row>
    <row r="93" spans="1:15" ht="15" hidden="1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3">
        <v>0</v>
      </c>
      <c r="M93" s="6"/>
      <c r="N93" s="6"/>
      <c r="O93" s="6"/>
    </row>
    <row r="94" spans="1:15" ht="15" customHeight="1" x14ac:dyDescent="0.25">
      <c r="A94" s="4"/>
      <c r="B94" s="23" t="s">
        <v>79</v>
      </c>
      <c r="C94" s="23"/>
      <c r="D94" s="23"/>
      <c r="E94" s="23"/>
      <c r="F94" s="23"/>
      <c r="G94" s="23"/>
      <c r="H94" s="23"/>
      <c r="I94" s="23"/>
      <c r="J94" s="23"/>
      <c r="K94" s="9">
        <v>2</v>
      </c>
      <c r="L94" s="8">
        <v>5.9</v>
      </c>
      <c r="M94" s="3"/>
      <c r="N94" s="3"/>
      <c r="O94" s="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3">
        <v>168.8</v>
      </c>
      <c r="N95" s="3"/>
      <c r="O95" s="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8">
        <v>168.3</v>
      </c>
      <c r="N96" s="9"/>
      <c r="O96" s="10"/>
    </row>
    <row r="97" spans="1:16" ht="15" hidden="1" customHeight="1" x14ac:dyDescent="0.25">
      <c r="A97" s="22" t="s">
        <v>82</v>
      </c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3"/>
      <c r="M97" s="3"/>
      <c r="N97" s="3"/>
      <c r="O97" s="7">
        <f>SUM(M98:M100)</f>
        <v>0</v>
      </c>
      <c r="P97" s="1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3">
        <v>0</v>
      </c>
      <c r="N98" s="3"/>
      <c r="O98" s="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3">
        <v>0</v>
      </c>
      <c r="N99" s="3"/>
      <c r="O99" s="6"/>
    </row>
    <row r="100" spans="1:16" ht="21" customHeight="1" thickBot="1" x14ac:dyDescent="0.3">
      <c r="A100" s="22" t="s">
        <v>85</v>
      </c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3"/>
      <c r="M100" s="3"/>
      <c r="N100" s="3"/>
      <c r="O100" s="11">
        <f>SUM(O63+O79+O97)</f>
        <v>51642.799999999996</v>
      </c>
    </row>
    <row r="101" spans="1:16" ht="21.75" customHeight="1" thickTop="1" x14ac:dyDescent="0.25">
      <c r="A101" s="22" t="s">
        <v>86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3"/>
      <c r="M101" s="3"/>
      <c r="N101" s="3"/>
      <c r="O101" s="3">
        <f>SUM(M102:M116)</f>
        <v>15394.5</v>
      </c>
      <c r="P101" s="1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3">
        <v>13000</v>
      </c>
      <c r="N102" s="3"/>
      <c r="O102" s="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3">
        <f>+L104+L105+L106</f>
        <v>1037.3</v>
      </c>
      <c r="N103" s="3"/>
      <c r="O103" s="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8">
        <v>1037.3</v>
      </c>
      <c r="M104" s="6"/>
      <c r="N104" s="6"/>
      <c r="O104" s="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3">
        <v>0</v>
      </c>
      <c r="M105" s="6"/>
      <c r="N105" s="6"/>
      <c r="O105" s="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3">
        <v>0</v>
      </c>
      <c r="M106" s="6"/>
      <c r="N106" s="6"/>
      <c r="O106" s="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3">
        <v>0</v>
      </c>
      <c r="N107" s="3"/>
      <c r="O107" s="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3">
        <v>46</v>
      </c>
      <c r="N108" s="3"/>
      <c r="O108" s="6"/>
    </row>
    <row r="109" spans="1:16" ht="15" customHeight="1" x14ac:dyDescent="0.25">
      <c r="A109" s="4"/>
      <c r="B109" s="19" t="s">
        <v>94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5">
        <v>540.70000000000005</v>
      </c>
      <c r="N109" s="3"/>
      <c r="O109" s="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8">
        <f>+L111+L115</f>
        <v>770.5</v>
      </c>
      <c r="N110" s="3"/>
      <c r="O110" s="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9">
        <v>598.1</v>
      </c>
      <c r="M111" s="6"/>
      <c r="N111" s="6"/>
      <c r="O111" s="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3">
        <v>0</v>
      </c>
      <c r="M112" s="6"/>
      <c r="N112" s="6"/>
      <c r="O112" s="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3">
        <v>0</v>
      </c>
      <c r="M113" s="6"/>
      <c r="N113" s="6"/>
      <c r="O113" s="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3">
        <v>0</v>
      </c>
      <c r="M114" s="6"/>
      <c r="N114" s="6"/>
      <c r="O114" s="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8">
        <v>172.4</v>
      </c>
      <c r="M115" s="6"/>
      <c r="N115" s="6"/>
      <c r="O115" s="6"/>
    </row>
    <row r="116" spans="1:16" ht="15" customHeight="1" x14ac:dyDescent="0.25">
      <c r="A116" s="22" t="s">
        <v>100</v>
      </c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3"/>
      <c r="M116" s="3"/>
      <c r="N116" s="3"/>
      <c r="O116" s="12">
        <f>SUM(O101)</f>
        <v>15394.5</v>
      </c>
    </row>
    <row r="117" spans="1:16" ht="15" hidden="1" customHeight="1" x14ac:dyDescent="0.25">
      <c r="A117" s="22" t="s">
        <v>101</v>
      </c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3"/>
      <c r="M117" s="3"/>
      <c r="N117" s="3"/>
      <c r="O117" s="7">
        <f>SUM(M118:M121)</f>
        <v>0</v>
      </c>
      <c r="P117" s="1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3">
        <v>0</v>
      </c>
      <c r="N118" s="3"/>
      <c r="O118" s="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3">
        <v>0</v>
      </c>
      <c r="N119" s="3"/>
      <c r="O119" s="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3">
        <v>0</v>
      </c>
      <c r="N120" s="3"/>
      <c r="O120" s="6"/>
    </row>
    <row r="121" spans="1:16" ht="33" customHeight="1" thickBot="1" x14ac:dyDescent="0.3">
      <c r="A121" s="22" t="s">
        <v>107</v>
      </c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3"/>
      <c r="M121" s="3"/>
      <c r="N121" s="3"/>
      <c r="O121" s="11">
        <f>SUM(O63+O79+O97+O101+O117)</f>
        <v>67037.299999999988</v>
      </c>
    </row>
    <row r="122" spans="1:16" ht="20.25" customHeight="1" thickTop="1" x14ac:dyDescent="0.25">
      <c r="A122" s="22" t="s">
        <v>104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3"/>
      <c r="M122" s="3"/>
      <c r="N122" s="3"/>
      <c r="O122" s="7">
        <f>SUM(M123:M125)</f>
        <v>9848.9000000000015</v>
      </c>
      <c r="P122" s="1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3">
        <f>+M60</f>
        <v>488.7</v>
      </c>
      <c r="N123" s="3"/>
      <c r="O123" s="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8">
        <f>+M61</f>
        <v>9360.2000000000007</v>
      </c>
      <c r="N124" s="3"/>
      <c r="O124" s="6"/>
    </row>
    <row r="125" spans="1:16" x14ac:dyDescent="0.25">
      <c r="A125" s="1"/>
      <c r="B125" s="1"/>
      <c r="C125" s="1"/>
    </row>
    <row r="129" spans="1:15" s="16" customFormat="1" x14ac:dyDescent="0.25">
      <c r="A129" s="13" t="s">
        <v>112</v>
      </c>
      <c r="K129" s="17"/>
      <c r="L129" s="17"/>
      <c r="M129" s="17"/>
      <c r="N129" s="17"/>
      <c r="O129" s="17"/>
    </row>
    <row r="130" spans="1:15" x14ac:dyDescent="0.25">
      <c r="A130" s="13" t="s">
        <v>113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7"/>
      <c r="M130" s="17"/>
      <c r="N130" s="17"/>
      <c r="O130" s="17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CB65-C3B2-4C83-9C72-2E9D23112CD9}">
  <sheetPr codeName="Hoja2"/>
  <dimension ref="A1:S77"/>
  <sheetViews>
    <sheetView showGridLines="0" workbookViewId="0">
      <selection activeCell="V17" sqref="V17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4"/>
      <c r="N2" s="24"/>
      <c r="O2" s="24"/>
      <c r="P2" s="1"/>
      <c r="Q2" s="1"/>
      <c r="R2" s="1"/>
      <c r="S2" s="1"/>
    </row>
    <row r="3" spans="1:19" ht="15" customHeight="1" x14ac:dyDescent="0.25">
      <c r="A3" s="25" t="s">
        <v>114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6"/>
      <c r="O3" s="26"/>
      <c r="P3" s="1"/>
      <c r="Q3" s="1"/>
      <c r="R3" s="1"/>
      <c r="S3" s="1"/>
    </row>
    <row r="4" spans="1:19" ht="15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0" t="s">
        <v>115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9" ht="15" customHeight="1" x14ac:dyDescent="0.25">
      <c r="A7" s="20" t="s">
        <v>116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1"/>
      <c r="M7" s="24"/>
      <c r="N7" s="24"/>
      <c r="O7" s="28">
        <f>SUM(N8:N11)</f>
        <v>6284.1</v>
      </c>
    </row>
    <row r="8" spans="1:19" ht="15" customHeight="1" x14ac:dyDescent="0.25">
      <c r="A8" s="1"/>
      <c r="B8" s="29" t="s">
        <v>117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4"/>
      <c r="N8" s="24">
        <v>5883.7</v>
      </c>
    </row>
    <row r="9" spans="1:19" ht="15" customHeight="1" x14ac:dyDescent="0.25">
      <c r="A9" s="1"/>
      <c r="B9" s="29" t="s">
        <v>118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4"/>
      <c r="N9" s="24">
        <v>178.1</v>
      </c>
    </row>
    <row r="10" spans="1:19" ht="15" customHeight="1" x14ac:dyDescent="0.25">
      <c r="A10" s="1"/>
      <c r="B10" s="29" t="s">
        <v>119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4"/>
      <c r="N10" s="24">
        <v>3.3</v>
      </c>
    </row>
    <row r="11" spans="1:19" ht="15" customHeight="1" x14ac:dyDescent="0.25">
      <c r="A11" s="1"/>
      <c r="B11" s="29" t="s">
        <v>120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4"/>
      <c r="N11" s="30">
        <v>219</v>
      </c>
    </row>
    <row r="12" spans="1:19" ht="15" customHeight="1" x14ac:dyDescent="0.25">
      <c r="A12" s="20" t="s">
        <v>121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"/>
      <c r="M12" s="24"/>
      <c r="N12" s="24"/>
      <c r="O12" s="28">
        <f>SUM(N13:N16)</f>
        <v>148.9</v>
      </c>
      <c r="P12" s="1"/>
    </row>
    <row r="13" spans="1:19" ht="15" hidden="1" customHeight="1" x14ac:dyDescent="0.25">
      <c r="A13" s="1"/>
      <c r="B13" s="29" t="s">
        <v>122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4"/>
      <c r="N13" s="24">
        <v>0</v>
      </c>
    </row>
    <row r="14" spans="1:19" ht="15" hidden="1" customHeight="1" x14ac:dyDescent="0.25">
      <c r="A14" s="1"/>
      <c r="B14" s="29" t="s">
        <v>48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4"/>
      <c r="N14" s="24">
        <v>0</v>
      </c>
    </row>
    <row r="15" spans="1:19" ht="15" hidden="1" customHeight="1" x14ac:dyDescent="0.25">
      <c r="A15" s="1"/>
      <c r="B15" s="29" t="s">
        <v>123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4"/>
      <c r="N15" s="24">
        <v>0</v>
      </c>
    </row>
    <row r="16" spans="1:19" ht="15" customHeight="1" x14ac:dyDescent="0.25">
      <c r="A16" s="1"/>
      <c r="B16" s="29" t="s">
        <v>124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4"/>
      <c r="N16" s="30">
        <v>148.9</v>
      </c>
    </row>
    <row r="17" spans="1:16" ht="15" customHeight="1" x14ac:dyDescent="0.25">
      <c r="A17" s="20" t="s">
        <v>125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1"/>
      <c r="M17" s="24"/>
      <c r="N17" s="24"/>
      <c r="O17" s="28">
        <f>SUM(N18:N29)</f>
        <v>517.70000000000005</v>
      </c>
      <c r="P17" s="1"/>
    </row>
    <row r="18" spans="1:16" ht="15" customHeight="1" x14ac:dyDescent="0.25">
      <c r="A18" s="1"/>
      <c r="B18" s="29" t="s">
        <v>126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N18" s="31">
        <v>357.7</v>
      </c>
    </row>
    <row r="19" spans="1:16" ht="15" hidden="1" customHeight="1" x14ac:dyDescent="0.25">
      <c r="A19" s="1"/>
      <c r="B19" s="29" t="s">
        <v>127</v>
      </c>
      <c r="C19" s="29"/>
      <c r="D19" s="29"/>
      <c r="E19" s="29"/>
      <c r="F19" s="29"/>
      <c r="G19" s="29"/>
      <c r="H19" s="29"/>
      <c r="I19" s="29"/>
      <c r="J19" s="29"/>
      <c r="K19" s="29"/>
      <c r="L19" s="1"/>
      <c r="M19" s="24">
        <v>0</v>
      </c>
    </row>
    <row r="20" spans="1:16" ht="15" customHeight="1" x14ac:dyDescent="0.25">
      <c r="A20" s="1"/>
      <c r="B20" s="29" t="s">
        <v>128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N20" s="2">
        <v>43.3</v>
      </c>
    </row>
    <row r="21" spans="1:16" ht="15" hidden="1" customHeight="1" x14ac:dyDescent="0.25">
      <c r="A21" s="1"/>
      <c r="B21" s="29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1"/>
      <c r="M21" s="24">
        <v>0</v>
      </c>
    </row>
    <row r="22" spans="1:16" ht="15" hidden="1" customHeight="1" x14ac:dyDescent="0.25">
      <c r="A22" s="1"/>
      <c r="B22" s="32" t="s">
        <v>129</v>
      </c>
      <c r="C22" s="32"/>
      <c r="D22" s="32"/>
      <c r="E22" s="32"/>
      <c r="F22" s="32"/>
      <c r="G22" s="32"/>
      <c r="H22" s="32"/>
      <c r="I22" s="32"/>
      <c r="J22" s="32"/>
      <c r="K22" s="32"/>
      <c r="L22" s="1"/>
      <c r="M22" s="24"/>
    </row>
    <row r="23" spans="1:16" ht="15" hidden="1" customHeight="1" x14ac:dyDescent="0.25">
      <c r="A23" s="1"/>
      <c r="B23" s="29" t="s">
        <v>130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ht="15" hidden="1" customHeight="1" x14ac:dyDescent="0.25">
      <c r="A24" s="1"/>
      <c r="B24" s="29" t="s">
        <v>29</v>
      </c>
      <c r="C24" s="29"/>
      <c r="D24" s="29"/>
      <c r="E24" s="29"/>
      <c r="F24" s="29"/>
      <c r="G24" s="29"/>
      <c r="H24" s="29"/>
      <c r="I24" s="29"/>
      <c r="J24" s="29"/>
      <c r="K24" s="29"/>
      <c r="L24" s="1"/>
      <c r="M24" s="24">
        <v>0</v>
      </c>
    </row>
    <row r="25" spans="1:16" ht="15" hidden="1" customHeight="1" x14ac:dyDescent="0.25">
      <c r="A25" s="1"/>
      <c r="B25" s="29" t="s">
        <v>129</v>
      </c>
      <c r="C25" s="29"/>
      <c r="D25" s="29"/>
      <c r="E25" s="29"/>
      <c r="F25" s="29"/>
      <c r="G25" s="29"/>
      <c r="H25" s="29"/>
      <c r="I25" s="29"/>
      <c r="J25" s="29"/>
      <c r="K25" s="29"/>
      <c r="L25" s="1"/>
      <c r="M25" s="24">
        <v>0</v>
      </c>
    </row>
    <row r="26" spans="1:16" ht="15" hidden="1" customHeight="1" x14ac:dyDescent="0.25">
      <c r="A26" s="1"/>
      <c r="B26" s="29" t="s">
        <v>131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4"/>
      <c r="N26" s="24">
        <v>0</v>
      </c>
    </row>
    <row r="27" spans="1:16" ht="15" hidden="1" customHeight="1" x14ac:dyDescent="0.25">
      <c r="A27" s="1"/>
      <c r="B27" s="29" t="s">
        <v>132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4"/>
      <c r="N27" s="24">
        <v>0</v>
      </c>
    </row>
    <row r="28" spans="1:16" ht="15" customHeight="1" x14ac:dyDescent="0.25">
      <c r="A28" s="1"/>
      <c r="B28" s="29" t="s">
        <v>45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4"/>
      <c r="N28" s="30">
        <v>116.7</v>
      </c>
    </row>
    <row r="29" spans="1:16" ht="20.25" customHeight="1" thickBot="1" x14ac:dyDescent="0.3">
      <c r="A29" s="20" t="s">
        <v>133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1"/>
      <c r="M29" s="24"/>
      <c r="N29" s="24"/>
      <c r="O29" s="33">
        <f>SUM(O7+O12+O17)</f>
        <v>6950.7</v>
      </c>
    </row>
    <row r="30" spans="1:16" ht="15.75" thickTop="1" x14ac:dyDescent="0.25"/>
    <row r="31" spans="1:16" ht="15" customHeight="1" x14ac:dyDescent="0.25">
      <c r="A31" s="20" t="s">
        <v>134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6" ht="15" customHeight="1" x14ac:dyDescent="0.25">
      <c r="A32" s="20" t="s">
        <v>135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"/>
      <c r="M32" s="24"/>
      <c r="N32" s="24"/>
      <c r="O32" s="28">
        <f>SUM(N33:N36)</f>
        <v>2422.6</v>
      </c>
      <c r="P32" s="1"/>
    </row>
    <row r="33" spans="1:16" ht="15" customHeight="1" x14ac:dyDescent="0.25">
      <c r="A33" s="1"/>
      <c r="B33" s="29" t="s">
        <v>136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4"/>
      <c r="N33" s="24">
        <v>1428.6</v>
      </c>
    </row>
    <row r="34" spans="1:16" ht="15" customHeight="1" x14ac:dyDescent="0.25">
      <c r="A34" s="1"/>
      <c r="B34" s="29" t="s">
        <v>137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4"/>
      <c r="N34" s="34">
        <v>965.1</v>
      </c>
    </row>
    <row r="35" spans="1:16" ht="15" customHeight="1" x14ac:dyDescent="0.25">
      <c r="A35" s="1"/>
      <c r="B35" s="29" t="s">
        <v>138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4"/>
      <c r="N35" s="30">
        <v>28.9</v>
      </c>
    </row>
    <row r="36" spans="1:16" ht="15" customHeight="1" x14ac:dyDescent="0.25">
      <c r="A36" s="20" t="s">
        <v>139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1"/>
      <c r="M36" s="24"/>
      <c r="N36" s="24"/>
      <c r="O36" s="28">
        <f>SUM(N37:N43)</f>
        <v>269.7</v>
      </c>
      <c r="P36" s="1"/>
    </row>
    <row r="37" spans="1:16" ht="15" hidden="1" customHeight="1" x14ac:dyDescent="0.25">
      <c r="A37" s="1"/>
      <c r="B37" s="29" t="s">
        <v>122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4"/>
      <c r="N37" s="24">
        <v>0</v>
      </c>
    </row>
    <row r="38" spans="1:16" ht="15" hidden="1" customHeight="1" x14ac:dyDescent="0.25">
      <c r="A38" s="1"/>
      <c r="B38" s="29" t="s">
        <v>48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4"/>
      <c r="N38" s="24">
        <v>0</v>
      </c>
    </row>
    <row r="39" spans="1:16" ht="15" hidden="1" customHeight="1" x14ac:dyDescent="0.25">
      <c r="A39" s="1"/>
      <c r="B39" s="29" t="s">
        <v>123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4"/>
      <c r="N39" s="24">
        <v>0</v>
      </c>
    </row>
    <row r="40" spans="1:16" ht="15" customHeight="1" x14ac:dyDescent="0.25">
      <c r="A40" s="1"/>
      <c r="B40" s="29" t="s">
        <v>140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4"/>
      <c r="N40" s="30">
        <v>269.7</v>
      </c>
    </row>
    <row r="41" spans="1:16" ht="15" hidden="1" customHeight="1" x14ac:dyDescent="0.25">
      <c r="A41" s="1"/>
      <c r="B41" s="29" t="s">
        <v>141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4"/>
      <c r="N41" s="24">
        <v>0</v>
      </c>
    </row>
    <row r="42" spans="1:16" ht="15" hidden="1" customHeight="1" x14ac:dyDescent="0.25">
      <c r="A42" s="1"/>
      <c r="B42" s="29" t="s">
        <v>142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4"/>
      <c r="N42" s="24">
        <v>0</v>
      </c>
    </row>
    <row r="43" spans="1:16" ht="15" customHeight="1" x14ac:dyDescent="0.25">
      <c r="A43" s="20" t="s">
        <v>143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1"/>
      <c r="M43" s="24"/>
      <c r="N43" s="24"/>
      <c r="O43" s="28">
        <f>SUM(N44:N47)</f>
        <v>3408.3</v>
      </c>
      <c r="P43" s="1"/>
    </row>
    <row r="44" spans="1:16" ht="15" customHeight="1" x14ac:dyDescent="0.25">
      <c r="A44" s="1"/>
      <c r="B44" s="29" t="s">
        <v>144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4"/>
      <c r="N44" s="24">
        <v>1895.9</v>
      </c>
    </row>
    <row r="45" spans="1:16" ht="15" customHeight="1" x14ac:dyDescent="0.25">
      <c r="A45" s="1"/>
      <c r="B45" s="29" t="s">
        <v>145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4"/>
      <c r="N45" s="24">
        <v>1266.0999999999999</v>
      </c>
    </row>
    <row r="46" spans="1:16" ht="15" customHeight="1" x14ac:dyDescent="0.25">
      <c r="A46" s="1"/>
      <c r="B46" s="29" t="s">
        <v>146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4"/>
      <c r="N46" s="30">
        <v>246.3</v>
      </c>
    </row>
    <row r="47" spans="1:16" ht="15" customHeight="1" x14ac:dyDescent="0.25">
      <c r="A47" s="20" t="s">
        <v>147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1"/>
      <c r="M47" s="24"/>
      <c r="N47" s="24"/>
      <c r="O47" s="28">
        <f>SUM(N48:N55)</f>
        <v>52.9</v>
      </c>
      <c r="P47" s="1"/>
    </row>
    <row r="48" spans="1:16" ht="15" customHeight="1" x14ac:dyDescent="0.25">
      <c r="A48" s="1"/>
      <c r="B48" s="29" t="s">
        <v>148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4"/>
      <c r="N48" s="24">
        <v>9.3000000000000007</v>
      </c>
    </row>
    <row r="49" spans="1:16" ht="15" hidden="1" customHeight="1" x14ac:dyDescent="0.25">
      <c r="A49" s="1"/>
      <c r="B49" s="29" t="s">
        <v>149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4"/>
      <c r="N49" s="24">
        <v>0</v>
      </c>
    </row>
    <row r="50" spans="1:16" ht="15" hidden="1" customHeight="1" x14ac:dyDescent="0.25">
      <c r="A50" s="1"/>
      <c r="B50" s="29" t="s">
        <v>45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4"/>
      <c r="N50" s="24">
        <v>0</v>
      </c>
    </row>
    <row r="51" spans="1:16" ht="15" customHeight="1" x14ac:dyDescent="0.25">
      <c r="A51" s="1"/>
      <c r="B51" s="29" t="s">
        <v>150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"/>
      <c r="N51" s="24">
        <v>41.2</v>
      </c>
    </row>
    <row r="52" spans="1:16" ht="15" hidden="1" customHeight="1" x14ac:dyDescent="0.25">
      <c r="A52" s="1"/>
      <c r="B52" s="29" t="s">
        <v>151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4"/>
      <c r="N52" s="24">
        <v>0</v>
      </c>
    </row>
    <row r="53" spans="1:16" ht="15" hidden="1" customHeight="1" x14ac:dyDescent="0.25">
      <c r="A53" s="1"/>
      <c r="B53" s="29" t="s">
        <v>152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4"/>
      <c r="N53" s="24">
        <v>0</v>
      </c>
    </row>
    <row r="54" spans="1:16" ht="15" customHeight="1" x14ac:dyDescent="0.25">
      <c r="A54" s="1"/>
      <c r="B54" s="29" t="s">
        <v>45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4"/>
      <c r="N54" s="30">
        <v>2.4</v>
      </c>
    </row>
    <row r="55" spans="1:16" ht="15" customHeight="1" x14ac:dyDescent="0.25">
      <c r="A55" s="20" t="s">
        <v>153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1"/>
      <c r="M55" s="24"/>
      <c r="N55" s="24"/>
      <c r="O55" s="28">
        <f>SUM(N56:N58)</f>
        <v>256.5</v>
      </c>
      <c r="P55" s="1"/>
    </row>
    <row r="56" spans="1:16" ht="15" customHeight="1" x14ac:dyDescent="0.25">
      <c r="A56" s="1"/>
      <c r="B56" s="29" t="s">
        <v>73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4"/>
      <c r="N56" s="24">
        <v>232.2</v>
      </c>
    </row>
    <row r="57" spans="1:16" ht="15" customHeight="1" x14ac:dyDescent="0.25">
      <c r="A57" s="1"/>
      <c r="B57" s="29" t="s">
        <v>154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4"/>
      <c r="N57" s="24">
        <v>24.3</v>
      </c>
    </row>
    <row r="58" spans="1:16" ht="15" customHeight="1" x14ac:dyDescent="0.25">
      <c r="A58" s="20" t="s">
        <v>155</v>
      </c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1"/>
      <c r="M58" s="24"/>
      <c r="N58" s="24"/>
      <c r="O58" s="35">
        <f>SUM(O32+O36+O43+O47+O55)</f>
        <v>6410</v>
      </c>
    </row>
    <row r="60" spans="1:16" ht="18" customHeight="1" thickBot="1" x14ac:dyDescent="0.3">
      <c r="A60" s="20" t="s">
        <v>156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1"/>
      <c r="M60" s="24"/>
      <c r="N60" s="24"/>
      <c r="O60" s="33">
        <f>SUM(O7+O12+O17-O32-O36-O43-O47-O55)</f>
        <v>540.70000000000039</v>
      </c>
    </row>
    <row r="61" spans="1:16" ht="15.75" hidden="1" thickTop="1" x14ac:dyDescent="0.25">
      <c r="A61" s="1"/>
      <c r="B61" s="29" t="s">
        <v>89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O61" s="36">
        <v>0</v>
      </c>
    </row>
    <row r="62" spans="1:16" s="16" customFormat="1" ht="16.5" hidden="1" thickTop="1" thickBot="1" x14ac:dyDescent="0.3">
      <c r="A62" s="20" t="s">
        <v>157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M62" s="17"/>
      <c r="N62" s="17"/>
      <c r="O62" s="37">
        <f>+O60-O61</f>
        <v>540.70000000000039</v>
      </c>
    </row>
    <row r="63" spans="1:16" s="16" customFormat="1" ht="15.75" thickTop="1" x14ac:dyDescent="0.25">
      <c r="M63" s="17"/>
      <c r="N63" s="17"/>
      <c r="O63" s="17"/>
    </row>
    <row r="64" spans="1:16" s="16" customFormat="1" ht="37.5" customHeight="1" x14ac:dyDescent="0.25">
      <c r="M64" s="17"/>
      <c r="N64" s="17"/>
      <c r="O64" s="17"/>
    </row>
    <row r="65" spans="1:15" s="16" customFormat="1" x14ac:dyDescent="0.25">
      <c r="A65" s="13" t="s">
        <v>158</v>
      </c>
      <c r="K65" s="17"/>
      <c r="L65" s="17"/>
      <c r="M65" s="17"/>
      <c r="N65" s="17"/>
      <c r="O65" s="17"/>
    </row>
    <row r="66" spans="1:15" x14ac:dyDescent="0.25">
      <c r="A66" s="13" t="s">
        <v>159</v>
      </c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7"/>
      <c r="M66" s="17"/>
      <c r="N66" s="17"/>
      <c r="O66" s="17"/>
    </row>
    <row r="72" spans="1:15" s="16" customFormat="1" x14ac:dyDescent="0.25">
      <c r="L72" s="17"/>
      <c r="M72" s="17"/>
      <c r="N72" s="17"/>
      <c r="O72" s="17"/>
    </row>
    <row r="73" spans="1:15" s="16" customFormat="1" x14ac:dyDescent="0.25">
      <c r="L73" s="17"/>
      <c r="M73" s="17"/>
      <c r="N73" s="17"/>
      <c r="O73" s="17"/>
    </row>
    <row r="74" spans="1:15" s="16" customFormat="1" x14ac:dyDescent="0.25">
      <c r="M74" s="17"/>
      <c r="N74" s="17"/>
      <c r="O74" s="17"/>
    </row>
    <row r="75" spans="1:15" s="16" customFormat="1" x14ac:dyDescent="0.25">
      <c r="M75" s="17"/>
      <c r="N75" s="17"/>
      <c r="O75" s="17"/>
    </row>
    <row r="76" spans="1:15" s="16" customFormat="1" x14ac:dyDescent="0.25">
      <c r="M76" s="17"/>
      <c r="N76" s="17"/>
      <c r="O76" s="17"/>
    </row>
    <row r="77" spans="1:15" s="16" customFormat="1" x14ac:dyDescent="0.25">
      <c r="M77" s="17"/>
      <c r="N77" s="17"/>
      <c r="O77" s="17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ana_pineda</cp:lastModifiedBy>
  <cp:lastPrinted>2017-08-09T16:50:53Z</cp:lastPrinted>
  <dcterms:created xsi:type="dcterms:W3CDTF">2011-03-04T20:56:38Z</dcterms:created>
  <dcterms:modified xsi:type="dcterms:W3CDTF">2017-11-28T17:26:03Z</dcterms:modified>
</cp:coreProperties>
</file>